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140" windowHeight="16980" tabRatio="500" activeTab="3"/>
  </bookViews>
  <sheets>
    <sheet name="Sheet1" sheetId="1" r:id="rId1"/>
    <sheet name="180913" sheetId="2" r:id="rId2"/>
    <sheet name="221013" sheetId="3" r:id="rId3"/>
    <sheet name="O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4" l="1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" i="2"/>
  <c r="B15" i="4"/>
  <c r="B14" i="4"/>
  <c r="B4" i="4"/>
  <c r="B2" i="3"/>
  <c r="C8" i="3"/>
  <c r="D8" i="3"/>
  <c r="C7" i="3"/>
  <c r="D7" i="3"/>
  <c r="C6" i="3"/>
  <c r="D6" i="3"/>
  <c r="C5" i="3"/>
  <c r="D5" i="3"/>
  <c r="C4" i="3"/>
  <c r="D4" i="3"/>
  <c r="C3" i="3"/>
  <c r="D3" i="3"/>
  <c r="E2" i="3"/>
  <c r="F2" i="3"/>
  <c r="C2" i="3"/>
  <c r="D2" i="3"/>
  <c r="K2" i="2"/>
  <c r="J2" i="2"/>
  <c r="G2" i="2"/>
  <c r="F2" i="2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E2" i="2"/>
</calcChain>
</file>

<file path=xl/sharedStrings.xml><?xml version="1.0" encoding="utf-8"?>
<sst xmlns="http://schemas.openxmlformats.org/spreadsheetml/2006/main" count="67" uniqueCount="32">
  <si>
    <t>A</t>
  </si>
  <si>
    <t>B</t>
  </si>
  <si>
    <t>C</t>
  </si>
  <si>
    <t>D</t>
  </si>
  <si>
    <t>E</t>
  </si>
  <si>
    <t>F</t>
  </si>
  <si>
    <t>G</t>
  </si>
  <si>
    <t>H</t>
  </si>
  <si>
    <t>Sample</t>
  </si>
  <si>
    <t>Mean Conc. (mg/ml)</t>
  </si>
  <si>
    <t>Min Conc. (mg/ml)</t>
  </si>
  <si>
    <t>Vol. to 100 µl (µl)</t>
  </si>
  <si>
    <t>Conc. In loading buffer (mg/ml)</t>
  </si>
  <si>
    <t>Vol. H2O</t>
  </si>
  <si>
    <t>Vol. for 45 µg</t>
  </si>
  <si>
    <t>Total µl échantillon + laemmli</t>
  </si>
  <si>
    <t>µl échantillon</t>
  </si>
  <si>
    <t>µl laemmli</t>
  </si>
  <si>
    <t>échantillons diluées 10x</t>
  </si>
  <si>
    <t>control 20</t>
  </si>
  <si>
    <t>control 8</t>
  </si>
  <si>
    <t>control 4</t>
  </si>
  <si>
    <t>control 2</t>
  </si>
  <si>
    <t>control 1</t>
  </si>
  <si>
    <t>control 0.5</t>
  </si>
  <si>
    <t>control 0.25</t>
  </si>
  <si>
    <t>blank1</t>
  </si>
  <si>
    <t>blank2</t>
  </si>
  <si>
    <t>blank3</t>
  </si>
  <si>
    <t>control 100</t>
  </si>
  <si>
    <t>SOD enzyme activity</t>
  </si>
  <si>
    <t>25/11/13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</si>
</sst>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3" fontId="0" fillId="0" borderId="0" xfId="0" applyNumberFormat="1"/>
    <xf numFmtId="164" fontId="0" fillId="0" borderId="0" xfId="0" applyNumberFormat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3" sqref="A3"/>
    </sheetView>
  </sheetViews>
  <sheetFormatPr baseColWidth="10" defaultRowHeight="15" x14ac:dyDescent="0"/>
  <cols>
    <col min="1" max="13" width="8.33203125" style="1" customWidth="1"/>
  </cols>
  <sheetData>
    <row r="1" spans="1:14" ht="20">
      <c r="A1" s="5" t="s">
        <v>30</v>
      </c>
    </row>
    <row r="2" spans="1:14">
      <c r="A2" s="2" t="s">
        <v>31</v>
      </c>
    </row>
    <row r="3" spans="1:14">
      <c r="A3" s="2" t="s">
        <v>18</v>
      </c>
    </row>
    <row r="4" spans="1:14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14" ht="30">
      <c r="A5" s="4" t="s">
        <v>0</v>
      </c>
      <c r="B5" s="6" t="s">
        <v>29</v>
      </c>
      <c r="C5" s="6" t="s">
        <v>29</v>
      </c>
      <c r="D5" s="6" t="s">
        <v>29</v>
      </c>
      <c r="E5" s="6" t="s">
        <v>19</v>
      </c>
      <c r="F5" s="6" t="s">
        <v>19</v>
      </c>
      <c r="G5" s="6" t="s">
        <v>19</v>
      </c>
      <c r="H5" s="6" t="s">
        <v>20</v>
      </c>
      <c r="I5" s="6" t="s">
        <v>20</v>
      </c>
      <c r="J5" s="6" t="s">
        <v>20</v>
      </c>
      <c r="K5" s="6" t="s">
        <v>21</v>
      </c>
      <c r="L5" s="6" t="s">
        <v>21</v>
      </c>
      <c r="M5" s="6" t="s">
        <v>21</v>
      </c>
      <c r="N5" s="11"/>
    </row>
    <row r="6" spans="1:14" ht="30">
      <c r="A6" s="4" t="s">
        <v>1</v>
      </c>
      <c r="B6" s="6" t="s">
        <v>22</v>
      </c>
      <c r="C6" s="6" t="s">
        <v>22</v>
      </c>
      <c r="D6" s="6" t="s">
        <v>22</v>
      </c>
      <c r="E6" s="6" t="s">
        <v>23</v>
      </c>
      <c r="F6" s="6" t="s">
        <v>23</v>
      </c>
      <c r="G6" s="6" t="s">
        <v>23</v>
      </c>
      <c r="H6" s="6" t="s">
        <v>24</v>
      </c>
      <c r="I6" s="6" t="s">
        <v>24</v>
      </c>
      <c r="J6" s="6" t="s">
        <v>24</v>
      </c>
      <c r="K6" s="6" t="s">
        <v>25</v>
      </c>
      <c r="L6" s="6" t="s">
        <v>25</v>
      </c>
      <c r="M6" s="6" t="s">
        <v>25</v>
      </c>
      <c r="N6" s="11"/>
    </row>
    <row r="7" spans="1:14">
      <c r="A7" s="4" t="s">
        <v>2</v>
      </c>
      <c r="B7" s="6">
        <v>14</v>
      </c>
      <c r="C7" s="6">
        <v>14</v>
      </c>
      <c r="D7" s="6">
        <v>14</v>
      </c>
      <c r="E7" s="6">
        <v>17</v>
      </c>
      <c r="F7" s="6">
        <v>17</v>
      </c>
      <c r="G7" s="6">
        <v>17</v>
      </c>
      <c r="H7" s="6">
        <v>28</v>
      </c>
      <c r="I7" s="6">
        <v>28</v>
      </c>
      <c r="J7" s="6">
        <v>28</v>
      </c>
      <c r="K7" s="6">
        <v>34</v>
      </c>
      <c r="L7" s="6">
        <v>34</v>
      </c>
      <c r="M7" s="6">
        <v>34</v>
      </c>
      <c r="N7" s="11"/>
    </row>
    <row r="8" spans="1:14">
      <c r="A8" s="4" t="s">
        <v>3</v>
      </c>
      <c r="B8" s="6">
        <v>38</v>
      </c>
      <c r="C8" s="6">
        <v>38</v>
      </c>
      <c r="D8" s="6">
        <v>38</v>
      </c>
      <c r="E8" s="6">
        <v>41</v>
      </c>
      <c r="F8" s="6">
        <v>41</v>
      </c>
      <c r="G8" s="6">
        <v>41</v>
      </c>
      <c r="H8" s="6">
        <v>44</v>
      </c>
      <c r="I8" s="6">
        <v>44</v>
      </c>
      <c r="J8" s="6">
        <v>44</v>
      </c>
      <c r="K8" s="6">
        <v>47</v>
      </c>
      <c r="L8" s="6">
        <v>47</v>
      </c>
      <c r="M8" s="6">
        <v>47</v>
      </c>
      <c r="N8" s="11"/>
    </row>
    <row r="9" spans="1:14">
      <c r="A9" s="4" t="s">
        <v>4</v>
      </c>
      <c r="B9" s="6">
        <v>50</v>
      </c>
      <c r="C9" s="6">
        <v>50</v>
      </c>
      <c r="D9" s="6">
        <v>50</v>
      </c>
      <c r="E9" s="6">
        <v>53</v>
      </c>
      <c r="F9" s="6">
        <v>53</v>
      </c>
      <c r="G9" s="6">
        <v>53</v>
      </c>
      <c r="H9" s="6">
        <v>56</v>
      </c>
      <c r="I9" s="6">
        <v>56</v>
      </c>
      <c r="J9" s="6">
        <v>56</v>
      </c>
      <c r="K9" s="6">
        <v>59</v>
      </c>
      <c r="L9" s="6">
        <v>59</v>
      </c>
      <c r="M9" s="6">
        <v>59</v>
      </c>
      <c r="N9" s="11"/>
    </row>
    <row r="10" spans="1:14">
      <c r="A10" s="4" t="s">
        <v>5</v>
      </c>
      <c r="B10" s="6">
        <v>233</v>
      </c>
      <c r="C10" s="6">
        <v>233</v>
      </c>
      <c r="D10" s="6">
        <v>233</v>
      </c>
      <c r="E10" s="6">
        <v>236</v>
      </c>
      <c r="F10" s="6">
        <v>236</v>
      </c>
      <c r="G10" s="6">
        <v>236</v>
      </c>
      <c r="H10" s="6">
        <v>266</v>
      </c>
      <c r="I10" s="6">
        <v>266</v>
      </c>
      <c r="J10" s="6">
        <v>266</v>
      </c>
      <c r="K10" s="6">
        <v>278</v>
      </c>
      <c r="L10" s="6">
        <v>278</v>
      </c>
      <c r="M10" s="6">
        <v>278</v>
      </c>
      <c r="N10" s="11"/>
    </row>
    <row r="11" spans="1:14">
      <c r="A11" s="4" t="s">
        <v>6</v>
      </c>
      <c r="B11" s="6">
        <v>367</v>
      </c>
      <c r="C11" s="6">
        <v>367</v>
      </c>
      <c r="D11" s="6">
        <v>367</v>
      </c>
      <c r="E11" s="6">
        <v>373</v>
      </c>
      <c r="F11" s="6">
        <v>373</v>
      </c>
      <c r="G11" s="6">
        <v>373</v>
      </c>
      <c r="H11" s="6">
        <v>376</v>
      </c>
      <c r="I11" s="6">
        <v>376</v>
      </c>
      <c r="J11" s="6">
        <v>376</v>
      </c>
      <c r="K11" s="6">
        <v>379</v>
      </c>
      <c r="L11" s="6">
        <v>379</v>
      </c>
      <c r="M11" s="6">
        <v>379</v>
      </c>
      <c r="N11" s="11"/>
    </row>
    <row r="12" spans="1:14">
      <c r="A12" s="4" t="s">
        <v>7</v>
      </c>
      <c r="B12" s="6" t="s">
        <v>26</v>
      </c>
      <c r="C12" s="6" t="s">
        <v>26</v>
      </c>
      <c r="D12" s="6" t="s">
        <v>26</v>
      </c>
      <c r="E12" s="6" t="s">
        <v>27</v>
      </c>
      <c r="F12" s="6" t="s">
        <v>27</v>
      </c>
      <c r="G12" s="6" t="s">
        <v>27</v>
      </c>
      <c r="H12" s="6" t="s">
        <v>28</v>
      </c>
      <c r="I12" s="6" t="s">
        <v>28</v>
      </c>
      <c r="J12" s="6" t="s">
        <v>28</v>
      </c>
      <c r="K12" s="6"/>
      <c r="L12" s="6"/>
      <c r="M12" s="6"/>
      <c r="N12" s="11"/>
    </row>
    <row r="13" spans="1:14">
      <c r="N13" s="11"/>
    </row>
    <row r="14" spans="1:14">
      <c r="N14" s="11"/>
    </row>
    <row r="15" spans="1:14">
      <c r="N15" s="11"/>
    </row>
    <row r="16" spans="1:14">
      <c r="N16" s="11"/>
    </row>
    <row r="17" spans="14:14">
      <c r="N17" s="11"/>
    </row>
    <row r="18" spans="14:14">
      <c r="N18" s="11"/>
    </row>
    <row r="19" spans="14:14">
      <c r="N19" s="11"/>
    </row>
    <row r="20" spans="14:14">
      <c r="N20" s="11"/>
    </row>
    <row r="21" spans="14:14">
      <c r="N21" s="11"/>
    </row>
    <row r="22" spans="14:14">
      <c r="N22" s="11"/>
    </row>
    <row r="23" spans="14:14">
      <c r="N23" s="11"/>
    </row>
    <row r="24" spans="14:14">
      <c r="N24" s="11"/>
    </row>
  </sheetData>
  <sortState ref="N5:N24">
    <sortCondition ref="N5:N24"/>
  </sortState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2" sqref="G2"/>
    </sheetView>
  </sheetViews>
  <sheetFormatPr baseColWidth="10" defaultRowHeight="15" x14ac:dyDescent="0"/>
  <cols>
    <col min="4" max="5" width="12" customWidth="1"/>
  </cols>
  <sheetData>
    <row r="1" spans="1:11" ht="60">
      <c r="A1" s="3" t="s">
        <v>8</v>
      </c>
      <c r="B1" s="3" t="s">
        <v>9</v>
      </c>
      <c r="C1" s="3" t="s">
        <v>10</v>
      </c>
      <c r="D1" s="3" t="s">
        <v>11</v>
      </c>
      <c r="E1" s="3" t="s">
        <v>13</v>
      </c>
      <c r="F1" s="3" t="s">
        <v>12</v>
      </c>
      <c r="G1" s="3" t="s">
        <v>14</v>
      </c>
      <c r="I1" s="3" t="s">
        <v>15</v>
      </c>
      <c r="J1" s="3" t="s">
        <v>16</v>
      </c>
      <c r="K1" s="3" t="s">
        <v>17</v>
      </c>
    </row>
    <row r="2" spans="1:11">
      <c r="A2" s="7">
        <v>37</v>
      </c>
      <c r="B2" s="8">
        <v>14.868</v>
      </c>
      <c r="C2" s="9">
        <v>6</v>
      </c>
      <c r="D2" s="9">
        <f>($C$2*100)/B2</f>
        <v>40.355125100887811</v>
      </c>
      <c r="E2" s="9">
        <f>100-D2</f>
        <v>59.644874899112189</v>
      </c>
      <c r="F2" s="9">
        <f>$C$2*(3/4)</f>
        <v>4.5</v>
      </c>
      <c r="G2" s="9">
        <f>45*((1/$F$2)*(1/1000))*1000</f>
        <v>9.9999999999999982</v>
      </c>
      <c r="I2">
        <v>50</v>
      </c>
      <c r="J2">
        <f>I2*0.75</f>
        <v>37.5</v>
      </c>
      <c r="K2">
        <f>I2*0.25</f>
        <v>12.5</v>
      </c>
    </row>
    <row r="3" spans="1:11">
      <c r="A3" s="7">
        <v>38</v>
      </c>
      <c r="B3" s="8">
        <v>10.193</v>
      </c>
      <c r="C3" s="10"/>
      <c r="D3" s="9">
        <f t="shared" ref="D3:D37" si="0">($C$2*100)/B3</f>
        <v>58.863926223879133</v>
      </c>
      <c r="E3" s="9">
        <f t="shared" ref="E3:E37" si="1">100-D3</f>
        <v>41.136073776120867</v>
      </c>
      <c r="F3" s="10"/>
      <c r="G3" s="10"/>
    </row>
    <row r="4" spans="1:11">
      <c r="A4" s="7">
        <v>39</v>
      </c>
      <c r="B4" s="8">
        <v>15.983000000000001</v>
      </c>
      <c r="C4" s="10"/>
      <c r="D4" s="9">
        <f t="shared" si="0"/>
        <v>37.539886129012075</v>
      </c>
      <c r="E4" s="9">
        <f t="shared" si="1"/>
        <v>62.460113870987925</v>
      </c>
      <c r="F4" s="10"/>
      <c r="G4" s="10"/>
    </row>
    <row r="5" spans="1:11">
      <c r="A5" s="7">
        <v>40</v>
      </c>
      <c r="B5" s="8">
        <v>15.297000000000001</v>
      </c>
      <c r="C5" s="10"/>
      <c r="D5" s="9">
        <f t="shared" si="0"/>
        <v>39.223377132771127</v>
      </c>
      <c r="E5" s="9">
        <f t="shared" si="1"/>
        <v>60.776622867228873</v>
      </c>
      <c r="F5" s="10"/>
      <c r="G5" s="10"/>
    </row>
    <row r="6" spans="1:11">
      <c r="A6" s="7">
        <v>41</v>
      </c>
      <c r="B6" s="8">
        <v>16.712</v>
      </c>
      <c r="C6" s="10"/>
      <c r="D6" s="9">
        <f t="shared" si="0"/>
        <v>35.902345619913838</v>
      </c>
      <c r="E6" s="9">
        <f t="shared" si="1"/>
        <v>64.097654380086169</v>
      </c>
      <c r="F6" s="10"/>
      <c r="G6" s="10"/>
    </row>
    <row r="7" spans="1:11">
      <c r="A7" s="7">
        <v>42</v>
      </c>
      <c r="B7" s="8">
        <v>13.581</v>
      </c>
      <c r="C7" s="10"/>
      <c r="D7" s="9">
        <f t="shared" si="0"/>
        <v>44.179368235034239</v>
      </c>
      <c r="E7" s="9">
        <f t="shared" si="1"/>
        <v>55.820631764965761</v>
      </c>
      <c r="F7" s="10"/>
      <c r="G7" s="10"/>
    </row>
    <row r="8" spans="1:11">
      <c r="A8" s="7">
        <v>43</v>
      </c>
      <c r="B8" s="8">
        <v>14.611000000000001</v>
      </c>
      <c r="C8" s="10"/>
      <c r="D8" s="9">
        <f t="shared" si="0"/>
        <v>41.064951064266644</v>
      </c>
      <c r="E8" s="9">
        <f t="shared" si="1"/>
        <v>58.935048935733356</v>
      </c>
      <c r="F8" s="10"/>
      <c r="G8" s="10"/>
    </row>
    <row r="9" spans="1:11">
      <c r="A9" s="7">
        <v>44</v>
      </c>
      <c r="B9" s="8">
        <v>13.689</v>
      </c>
      <c r="C9" s="10"/>
      <c r="D9" s="9">
        <f t="shared" si="0"/>
        <v>43.83081306158229</v>
      </c>
      <c r="E9" s="9">
        <f t="shared" si="1"/>
        <v>56.16918693841771</v>
      </c>
      <c r="F9" s="10"/>
      <c r="G9" s="10"/>
    </row>
    <row r="10" spans="1:11">
      <c r="A10" s="7">
        <v>45</v>
      </c>
      <c r="B10" s="8">
        <v>15.382999999999999</v>
      </c>
      <c r="C10" s="10"/>
      <c r="D10" s="9">
        <f t="shared" si="0"/>
        <v>39.004095430020158</v>
      </c>
      <c r="E10" s="9">
        <f t="shared" si="1"/>
        <v>60.995904569979842</v>
      </c>
      <c r="F10" s="10"/>
      <c r="G10" s="10"/>
    </row>
    <row r="11" spans="1:11">
      <c r="A11" s="7">
        <v>46</v>
      </c>
      <c r="B11" s="8">
        <v>14.568</v>
      </c>
      <c r="C11" s="10"/>
      <c r="D11" s="9">
        <f t="shared" si="0"/>
        <v>41.186161449752888</v>
      </c>
      <c r="E11" s="9">
        <f t="shared" si="1"/>
        <v>58.813838550247112</v>
      </c>
      <c r="F11" s="10"/>
      <c r="G11" s="10"/>
    </row>
    <row r="12" spans="1:11">
      <c r="A12" s="7">
        <v>47</v>
      </c>
      <c r="B12" s="8">
        <v>13.753</v>
      </c>
      <c r="C12" s="10"/>
      <c r="D12" s="9">
        <f t="shared" si="0"/>
        <v>43.62684505198866</v>
      </c>
      <c r="E12" s="9">
        <f t="shared" si="1"/>
        <v>56.37315494801134</v>
      </c>
      <c r="F12" s="10"/>
      <c r="G12" s="10"/>
    </row>
    <row r="13" spans="1:11">
      <c r="A13" s="7">
        <v>48</v>
      </c>
      <c r="B13" s="8">
        <v>14.654</v>
      </c>
      <c r="C13" s="10"/>
      <c r="D13" s="9">
        <f t="shared" si="0"/>
        <v>40.944452026750376</v>
      </c>
      <c r="E13" s="9">
        <f t="shared" si="1"/>
        <v>59.055547973249624</v>
      </c>
      <c r="F13" s="10"/>
      <c r="G13" s="10"/>
    </row>
    <row r="14" spans="1:11">
      <c r="A14" s="7">
        <v>49</v>
      </c>
      <c r="B14" s="8">
        <v>14.053000000000001</v>
      </c>
      <c r="C14" s="10"/>
      <c r="D14" s="9">
        <f t="shared" si="0"/>
        <v>42.695509855546852</v>
      </c>
      <c r="E14" s="9">
        <f t="shared" si="1"/>
        <v>57.304490144453148</v>
      </c>
      <c r="F14" s="10"/>
      <c r="G14" s="10"/>
    </row>
    <row r="15" spans="1:11">
      <c r="A15" s="7">
        <v>50</v>
      </c>
      <c r="B15" s="8">
        <v>15.082000000000001</v>
      </c>
      <c r="C15" s="10"/>
      <c r="D15" s="9">
        <f t="shared" si="0"/>
        <v>39.78252221190823</v>
      </c>
      <c r="E15" s="9">
        <f t="shared" si="1"/>
        <v>60.21747778809177</v>
      </c>
      <c r="F15" s="10"/>
      <c r="G15" s="10"/>
    </row>
    <row r="16" spans="1:11">
      <c r="A16" s="7">
        <v>51</v>
      </c>
      <c r="B16" s="8">
        <v>15.254</v>
      </c>
      <c r="C16" s="10"/>
      <c r="D16" s="9">
        <f t="shared" si="0"/>
        <v>39.333945194703027</v>
      </c>
      <c r="E16" s="9">
        <f t="shared" si="1"/>
        <v>60.666054805296973</v>
      </c>
      <c r="F16" s="10"/>
      <c r="G16" s="10"/>
    </row>
    <row r="17" spans="1:7">
      <c r="A17" s="7">
        <v>52</v>
      </c>
      <c r="B17" s="8">
        <v>19.071000000000002</v>
      </c>
      <c r="C17" s="10"/>
      <c r="D17" s="9">
        <f t="shared" si="0"/>
        <v>31.461381154632686</v>
      </c>
      <c r="E17" s="9">
        <f t="shared" si="1"/>
        <v>68.53861884536731</v>
      </c>
      <c r="F17" s="10"/>
      <c r="G17" s="10"/>
    </row>
    <row r="18" spans="1:7">
      <c r="A18" s="7">
        <v>53</v>
      </c>
      <c r="B18" s="8">
        <v>20.893999999999998</v>
      </c>
      <c r="C18" s="10"/>
      <c r="D18" s="9">
        <f t="shared" si="0"/>
        <v>28.716377907533264</v>
      </c>
      <c r="E18" s="9">
        <f t="shared" si="1"/>
        <v>71.283622092466743</v>
      </c>
      <c r="F18" s="10"/>
      <c r="G18" s="10"/>
    </row>
    <row r="19" spans="1:7">
      <c r="A19" s="7">
        <v>54</v>
      </c>
      <c r="B19" s="8">
        <v>12.638</v>
      </c>
      <c r="C19" s="10"/>
      <c r="D19" s="9">
        <f t="shared" si="0"/>
        <v>47.475866434562434</v>
      </c>
      <c r="E19" s="9">
        <f t="shared" si="1"/>
        <v>52.524133565437566</v>
      </c>
      <c r="F19" s="10"/>
      <c r="G19" s="10"/>
    </row>
    <row r="20" spans="1:7">
      <c r="A20" s="7">
        <v>92</v>
      </c>
      <c r="B20" s="8">
        <v>14.268000000000001</v>
      </c>
      <c r="C20" s="10"/>
      <c r="D20" s="9">
        <f t="shared" si="0"/>
        <v>42.052144659377625</v>
      </c>
      <c r="E20" s="9">
        <f t="shared" si="1"/>
        <v>57.947855340622375</v>
      </c>
      <c r="F20" s="10"/>
      <c r="G20" s="10"/>
    </row>
    <row r="21" spans="1:7">
      <c r="A21" s="7">
        <v>93</v>
      </c>
      <c r="B21" s="8">
        <v>14.01</v>
      </c>
      <c r="C21" s="10"/>
      <c r="D21" s="9">
        <f t="shared" si="0"/>
        <v>42.82655246252677</v>
      </c>
      <c r="E21" s="9">
        <f t="shared" si="1"/>
        <v>57.17344753747323</v>
      </c>
      <c r="F21" s="10"/>
      <c r="G21" s="10"/>
    </row>
    <row r="22" spans="1:7">
      <c r="A22" s="7">
        <v>94</v>
      </c>
      <c r="B22" s="8">
        <v>20.658000000000001</v>
      </c>
      <c r="C22" s="10"/>
      <c r="D22" s="9">
        <f t="shared" si="0"/>
        <v>29.044437990124891</v>
      </c>
      <c r="E22" s="9">
        <f t="shared" si="1"/>
        <v>70.955562009875109</v>
      </c>
      <c r="F22" s="10"/>
      <c r="G22" s="10"/>
    </row>
    <row r="23" spans="1:7">
      <c r="A23" s="7">
        <v>95</v>
      </c>
      <c r="B23" s="8">
        <v>12.122999999999999</v>
      </c>
      <c r="C23" s="10"/>
      <c r="D23" s="9">
        <f t="shared" si="0"/>
        <v>49.492699826775556</v>
      </c>
      <c r="E23" s="9">
        <f t="shared" si="1"/>
        <v>50.507300173224444</v>
      </c>
      <c r="F23" s="10"/>
      <c r="G23" s="10"/>
    </row>
    <row r="24" spans="1:7">
      <c r="A24" s="7">
        <v>96</v>
      </c>
      <c r="B24" s="8">
        <v>13.56</v>
      </c>
      <c r="C24" s="10"/>
      <c r="D24" s="9">
        <f t="shared" si="0"/>
        <v>44.247787610619469</v>
      </c>
      <c r="E24" s="9">
        <f t="shared" si="1"/>
        <v>55.752212389380531</v>
      </c>
      <c r="F24" s="10"/>
      <c r="G24" s="10"/>
    </row>
    <row r="25" spans="1:7">
      <c r="A25" s="7">
        <v>97</v>
      </c>
      <c r="B25" s="8">
        <v>17.699000000000002</v>
      </c>
      <c r="C25" s="10"/>
      <c r="D25" s="9">
        <f t="shared" si="0"/>
        <v>33.900220351432282</v>
      </c>
      <c r="E25" s="9">
        <f t="shared" si="1"/>
        <v>66.099779648567718</v>
      </c>
      <c r="F25" s="10"/>
      <c r="G25" s="10"/>
    </row>
    <row r="26" spans="1:7">
      <c r="A26" s="7">
        <v>98</v>
      </c>
      <c r="B26" s="8">
        <v>12.7</v>
      </c>
      <c r="C26" s="10"/>
      <c r="D26" s="9">
        <f t="shared" si="0"/>
        <v>47.244094488188978</v>
      </c>
      <c r="E26" s="9">
        <f t="shared" si="1"/>
        <v>52.755905511811022</v>
      </c>
      <c r="F26" s="10"/>
      <c r="G26" s="10"/>
    </row>
    <row r="27" spans="1:7">
      <c r="A27" s="7">
        <v>99</v>
      </c>
      <c r="B27" s="8">
        <v>11.813000000000001</v>
      </c>
      <c r="C27" s="10"/>
      <c r="D27" s="9">
        <f t="shared" si="0"/>
        <v>50.79150088885126</v>
      </c>
      <c r="E27" s="9">
        <f t="shared" si="1"/>
        <v>49.20849911114874</v>
      </c>
      <c r="F27" s="10"/>
      <c r="G27" s="10"/>
    </row>
    <row r="28" spans="1:7">
      <c r="A28" s="7">
        <v>100</v>
      </c>
      <c r="B28" s="8">
        <v>17.600000000000001</v>
      </c>
      <c r="C28" s="10"/>
      <c r="D28" s="9">
        <f t="shared" si="0"/>
        <v>34.090909090909086</v>
      </c>
      <c r="E28" s="9">
        <f t="shared" si="1"/>
        <v>65.909090909090907</v>
      </c>
      <c r="F28" s="10"/>
      <c r="G28" s="10"/>
    </row>
    <row r="29" spans="1:7">
      <c r="A29" s="7">
        <v>101</v>
      </c>
      <c r="B29" s="8">
        <v>14.38</v>
      </c>
      <c r="C29" s="10"/>
      <c r="D29" s="9">
        <f t="shared" si="0"/>
        <v>41.724617524339358</v>
      </c>
      <c r="E29" s="9">
        <f t="shared" si="1"/>
        <v>58.275382475660642</v>
      </c>
      <c r="F29" s="10"/>
      <c r="G29" s="10"/>
    </row>
    <row r="30" spans="1:7">
      <c r="A30" s="7">
        <v>102</v>
      </c>
      <c r="B30" s="8">
        <v>10.11</v>
      </c>
      <c r="C30" s="10"/>
      <c r="D30" s="9">
        <f t="shared" si="0"/>
        <v>59.347181008902083</v>
      </c>
      <c r="E30" s="9">
        <f t="shared" si="1"/>
        <v>40.652818991097917</v>
      </c>
      <c r="F30" s="10"/>
      <c r="G30" s="10"/>
    </row>
    <row r="31" spans="1:7">
      <c r="A31" s="7">
        <v>103</v>
      </c>
      <c r="B31" s="8">
        <v>12.093</v>
      </c>
      <c r="C31" s="10"/>
      <c r="D31" s="9">
        <f t="shared" si="0"/>
        <v>49.615480029769287</v>
      </c>
      <c r="E31" s="9">
        <f t="shared" si="1"/>
        <v>50.384519970230713</v>
      </c>
      <c r="F31" s="10"/>
      <c r="G31" s="10"/>
    </row>
    <row r="32" spans="1:7">
      <c r="A32" s="7">
        <v>104</v>
      </c>
      <c r="B32" s="8">
        <v>12.14</v>
      </c>
      <c r="C32" s="10"/>
      <c r="D32" s="9">
        <f t="shared" si="0"/>
        <v>49.423393739703457</v>
      </c>
      <c r="E32" s="9">
        <f t="shared" si="1"/>
        <v>50.576606260296543</v>
      </c>
      <c r="F32" s="10"/>
      <c r="G32" s="10"/>
    </row>
    <row r="33" spans="1:7">
      <c r="A33" s="7">
        <v>105</v>
      </c>
      <c r="B33" s="8">
        <v>18.907</v>
      </c>
      <c r="C33" s="10"/>
      <c r="D33" s="9">
        <f t="shared" si="0"/>
        <v>31.734278309620777</v>
      </c>
      <c r="E33" s="9">
        <f t="shared" si="1"/>
        <v>68.265721690379223</v>
      </c>
      <c r="F33" s="10"/>
      <c r="G33" s="10"/>
    </row>
    <row r="34" spans="1:7">
      <c r="A34" s="7">
        <v>106</v>
      </c>
      <c r="B34" s="8">
        <v>12.327</v>
      </c>
      <c r="C34" s="10"/>
      <c r="D34" s="9">
        <f t="shared" si="0"/>
        <v>48.673643222195182</v>
      </c>
      <c r="E34" s="9">
        <f t="shared" si="1"/>
        <v>51.326356777804818</v>
      </c>
      <c r="F34" s="10"/>
      <c r="G34" s="10"/>
    </row>
    <row r="35" spans="1:7">
      <c r="A35" s="7">
        <v>107</v>
      </c>
      <c r="B35" s="8">
        <v>15.452999999999999</v>
      </c>
      <c r="C35" s="10"/>
      <c r="D35" s="9">
        <f t="shared" si="0"/>
        <v>38.827412152980003</v>
      </c>
      <c r="E35" s="9">
        <f t="shared" si="1"/>
        <v>61.172587847019997</v>
      </c>
      <c r="F35" s="10"/>
      <c r="G35" s="10"/>
    </row>
    <row r="36" spans="1:7">
      <c r="A36" s="7">
        <v>108</v>
      </c>
      <c r="B36" s="8">
        <v>12.606999999999999</v>
      </c>
      <c r="C36" s="10"/>
      <c r="D36" s="9">
        <f t="shared" si="0"/>
        <v>47.592607281668919</v>
      </c>
      <c r="E36" s="9">
        <f t="shared" si="1"/>
        <v>52.407392718331081</v>
      </c>
      <c r="F36" s="10"/>
      <c r="G36" s="10"/>
    </row>
    <row r="37" spans="1:7">
      <c r="A37" s="7">
        <v>109</v>
      </c>
      <c r="B37" s="8">
        <v>17.134</v>
      </c>
      <c r="C37" s="10"/>
      <c r="D37" s="9">
        <f t="shared" si="0"/>
        <v>35.018092681218626</v>
      </c>
      <c r="E37" s="9">
        <f t="shared" si="1"/>
        <v>64.981907318781367</v>
      </c>
      <c r="F37" s="10"/>
      <c r="G37" s="10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2" sqref="B2"/>
    </sheetView>
  </sheetViews>
  <sheetFormatPr baseColWidth="10" defaultRowHeight="15" x14ac:dyDescent="0"/>
  <sheetData>
    <row r="1" spans="1:6" ht="60">
      <c r="A1" s="3" t="s">
        <v>8</v>
      </c>
      <c r="B1" s="3" t="s">
        <v>10</v>
      </c>
      <c r="C1" s="3" t="s">
        <v>11</v>
      </c>
      <c r="D1" s="3" t="s">
        <v>13</v>
      </c>
      <c r="E1" s="3" t="s">
        <v>12</v>
      </c>
      <c r="F1" s="3" t="s">
        <v>14</v>
      </c>
    </row>
    <row r="2" spans="1:6">
      <c r="A2">
        <v>11.131</v>
      </c>
      <c r="B2">
        <f>MIN(A2:A8)</f>
        <v>4.3090000000000002</v>
      </c>
      <c r="C2">
        <f t="shared" ref="C2:C8" si="0">($B$2*100)/A2</f>
        <v>38.711706046177348</v>
      </c>
      <c r="D2">
        <f t="shared" ref="D2:D8" si="1">100-C2</f>
        <v>61.288293953822652</v>
      </c>
      <c r="E2">
        <f>B2*0.75</f>
        <v>3.2317499999999999</v>
      </c>
      <c r="F2" s="9">
        <f>45*((1/$E$2)*(1/1000))*1000</f>
        <v>13.924344395451381</v>
      </c>
    </row>
    <row r="3" spans="1:6">
      <c r="A3">
        <v>6.2750000000000004</v>
      </c>
      <c r="C3">
        <f t="shared" si="0"/>
        <v>68.669322709163353</v>
      </c>
      <c r="D3">
        <f t="shared" si="1"/>
        <v>31.330677290836647</v>
      </c>
    </row>
    <row r="4" spans="1:6">
      <c r="A4">
        <v>4.3090000000000002</v>
      </c>
      <c r="C4">
        <f t="shared" si="0"/>
        <v>100</v>
      </c>
      <c r="D4">
        <f t="shared" si="1"/>
        <v>0</v>
      </c>
    </row>
    <row r="5" spans="1:6">
      <c r="A5">
        <v>5.2809999999999997</v>
      </c>
      <c r="C5">
        <f t="shared" si="0"/>
        <v>81.594395000946804</v>
      </c>
      <c r="D5">
        <f t="shared" si="1"/>
        <v>18.405604999053196</v>
      </c>
    </row>
    <row r="6" spans="1:6">
      <c r="A6">
        <v>10.499000000000001</v>
      </c>
      <c r="C6">
        <f t="shared" si="0"/>
        <v>41.042004000380992</v>
      </c>
      <c r="D6">
        <f t="shared" si="1"/>
        <v>58.957995999619008</v>
      </c>
    </row>
    <row r="7" spans="1:6">
      <c r="A7">
        <v>6.9969999999999999</v>
      </c>
      <c r="C7">
        <f t="shared" si="0"/>
        <v>61.5835358010576</v>
      </c>
      <c r="D7">
        <f t="shared" si="1"/>
        <v>38.4164641989424</v>
      </c>
    </row>
    <row r="8" spans="1:6">
      <c r="A8">
        <v>6.1840000000000002</v>
      </c>
      <c r="C8">
        <f t="shared" si="0"/>
        <v>69.679818887451489</v>
      </c>
      <c r="D8">
        <f t="shared" si="1"/>
        <v>30.320181112548511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2" sqref="G2"/>
    </sheetView>
  </sheetViews>
  <sheetFormatPr baseColWidth="10" defaultRowHeight="15" x14ac:dyDescent="0"/>
  <sheetData>
    <row r="1" spans="1:7" ht="60">
      <c r="A1" s="3" t="s">
        <v>8</v>
      </c>
      <c r="B1" s="3" t="s">
        <v>9</v>
      </c>
      <c r="C1" s="3" t="s">
        <v>10</v>
      </c>
      <c r="D1" s="3" t="s">
        <v>11</v>
      </c>
      <c r="E1" s="3" t="s">
        <v>13</v>
      </c>
      <c r="F1" s="3" t="s">
        <v>12</v>
      </c>
      <c r="G1" s="3" t="s">
        <v>14</v>
      </c>
    </row>
    <row r="2" spans="1:7">
      <c r="A2" s="11">
        <v>278</v>
      </c>
      <c r="B2">
        <v>2.2349999999999999</v>
      </c>
      <c r="C2">
        <v>2.2349999999999999</v>
      </c>
      <c r="D2" s="13">
        <f>($C$2*100)/B2</f>
        <v>100</v>
      </c>
      <c r="E2" s="13">
        <f>100-D2</f>
        <v>0</v>
      </c>
      <c r="F2">
        <f>C2*0.75</f>
        <v>1.67625</v>
      </c>
      <c r="G2">
        <f>45*((1/F2)*(1/1000))*1000</f>
        <v>26.845637583892618</v>
      </c>
    </row>
    <row r="3" spans="1:7">
      <c r="A3" s="11">
        <v>38</v>
      </c>
      <c r="B3">
        <v>2.78</v>
      </c>
      <c r="D3" s="13">
        <f t="shared" ref="D3:D21" si="0">($C$2*100)/B3</f>
        <v>80.39568345323741</v>
      </c>
      <c r="E3" s="13">
        <f t="shared" ref="E3:E21" si="1">100-D3</f>
        <v>19.60431654676259</v>
      </c>
    </row>
    <row r="4" spans="1:7">
      <c r="A4" s="11">
        <v>373</v>
      </c>
      <c r="B4">
        <f>AVERAGE(2.896, 2.697)</f>
        <v>2.7965</v>
      </c>
      <c r="D4" s="13">
        <f t="shared" si="0"/>
        <v>79.921330234221344</v>
      </c>
      <c r="E4" s="13">
        <f t="shared" si="1"/>
        <v>20.078669765778656</v>
      </c>
    </row>
    <row r="5" spans="1:7">
      <c r="A5" s="11">
        <v>17</v>
      </c>
      <c r="B5">
        <v>2.8325</v>
      </c>
      <c r="D5" s="13">
        <f t="shared" si="0"/>
        <v>78.905560458958519</v>
      </c>
      <c r="E5" s="13">
        <f t="shared" si="1"/>
        <v>21.094439541041481</v>
      </c>
    </row>
    <row r="6" spans="1:7">
      <c r="A6" s="11">
        <v>41</v>
      </c>
      <c r="B6">
        <v>3.7995000000000001</v>
      </c>
      <c r="D6" s="13">
        <f t="shared" si="0"/>
        <v>58.823529411764703</v>
      </c>
      <c r="E6" s="13">
        <f t="shared" si="1"/>
        <v>41.176470588235297</v>
      </c>
    </row>
    <row r="7" spans="1:7">
      <c r="A7" s="11">
        <v>44</v>
      </c>
      <c r="B7" s="12">
        <v>3.855</v>
      </c>
      <c r="D7" s="13">
        <f t="shared" si="0"/>
        <v>57.976653696498055</v>
      </c>
      <c r="E7" s="13">
        <f t="shared" si="1"/>
        <v>42.023346303501945</v>
      </c>
    </row>
    <row r="8" spans="1:7">
      <c r="A8" s="11">
        <v>47</v>
      </c>
      <c r="B8">
        <v>4.4450000000000003</v>
      </c>
      <c r="D8" s="13">
        <f t="shared" si="0"/>
        <v>50.281214848143982</v>
      </c>
      <c r="E8" s="13">
        <f t="shared" si="1"/>
        <v>49.718785151856018</v>
      </c>
    </row>
    <row r="9" spans="1:7">
      <c r="A9" s="11">
        <v>56</v>
      </c>
      <c r="B9">
        <v>4.9080000000000004</v>
      </c>
      <c r="D9" s="13">
        <f t="shared" si="0"/>
        <v>45.537897310513443</v>
      </c>
      <c r="E9" s="13">
        <f t="shared" si="1"/>
        <v>54.462102689486557</v>
      </c>
    </row>
    <row r="10" spans="1:7">
      <c r="A10" s="11">
        <v>367</v>
      </c>
      <c r="B10">
        <v>5.0970000000000004</v>
      </c>
      <c r="D10" s="13">
        <f t="shared" si="0"/>
        <v>43.849323131253676</v>
      </c>
      <c r="E10" s="13">
        <f t="shared" si="1"/>
        <v>56.150676868746324</v>
      </c>
    </row>
    <row r="11" spans="1:7">
      <c r="A11" s="11">
        <v>59</v>
      </c>
      <c r="B11">
        <v>5.1820000000000004</v>
      </c>
      <c r="D11" s="13">
        <f t="shared" si="0"/>
        <v>43.130065611732917</v>
      </c>
      <c r="E11" s="13">
        <f t="shared" si="1"/>
        <v>56.869934388267083</v>
      </c>
    </row>
    <row r="12" spans="1:7">
      <c r="A12" s="11">
        <v>34</v>
      </c>
      <c r="B12">
        <v>5.4560000000000004</v>
      </c>
      <c r="D12" s="13">
        <f t="shared" si="0"/>
        <v>40.964076246334308</v>
      </c>
      <c r="E12" s="13">
        <f t="shared" si="1"/>
        <v>59.035923753665692</v>
      </c>
    </row>
    <row r="13" spans="1:7">
      <c r="A13" s="11">
        <v>236</v>
      </c>
      <c r="B13">
        <v>5.516</v>
      </c>
      <c r="D13" s="13">
        <f t="shared" si="0"/>
        <v>40.518491660623638</v>
      </c>
      <c r="E13" s="13">
        <f t="shared" si="1"/>
        <v>59.481508339376362</v>
      </c>
    </row>
    <row r="14" spans="1:7">
      <c r="A14" s="11">
        <v>379</v>
      </c>
      <c r="B14">
        <f>AVERAGE(6.132, 5.075)</f>
        <v>5.6035000000000004</v>
      </c>
      <c r="D14" s="13">
        <f t="shared" si="0"/>
        <v>39.885785669670739</v>
      </c>
      <c r="E14" s="13">
        <f t="shared" si="1"/>
        <v>60.114214330329261</v>
      </c>
    </row>
    <row r="15" spans="1:7">
      <c r="A15" s="11">
        <v>233</v>
      </c>
      <c r="B15">
        <f>AVERAGE(6.198, 5.538)</f>
        <v>5.8680000000000003</v>
      </c>
      <c r="D15" s="13">
        <f t="shared" si="0"/>
        <v>38.087934560327199</v>
      </c>
      <c r="E15" s="13">
        <f t="shared" si="1"/>
        <v>61.912065439672801</v>
      </c>
    </row>
    <row r="16" spans="1:7">
      <c r="A16" s="11">
        <v>53</v>
      </c>
      <c r="B16">
        <v>7.0149999999999997</v>
      </c>
      <c r="D16" s="13">
        <f t="shared" si="0"/>
        <v>31.860299358517462</v>
      </c>
      <c r="E16" s="13">
        <f t="shared" si="1"/>
        <v>68.139700641482534</v>
      </c>
    </row>
    <row r="17" spans="1:5">
      <c r="A17" s="11">
        <v>14</v>
      </c>
      <c r="B17">
        <v>7.1210000000000004</v>
      </c>
      <c r="D17" s="13">
        <f t="shared" si="0"/>
        <v>31.386041286336187</v>
      </c>
      <c r="E17" s="13">
        <f t="shared" si="1"/>
        <v>68.613958713663806</v>
      </c>
    </row>
    <row r="18" spans="1:5">
      <c r="A18" s="11">
        <v>376</v>
      </c>
      <c r="B18">
        <v>7.2549999999999999</v>
      </c>
      <c r="D18" s="13">
        <f t="shared" si="0"/>
        <v>30.80634045485872</v>
      </c>
      <c r="E18" s="13">
        <f t="shared" si="1"/>
        <v>69.193659545141287</v>
      </c>
    </row>
    <row r="19" spans="1:5">
      <c r="A19" s="11">
        <v>266</v>
      </c>
      <c r="B19">
        <v>7.4969999999999999</v>
      </c>
      <c r="D19" s="13">
        <f t="shared" si="0"/>
        <v>29.811924769907964</v>
      </c>
      <c r="E19" s="13">
        <f t="shared" si="1"/>
        <v>70.188075230092039</v>
      </c>
    </row>
    <row r="20" spans="1:5">
      <c r="A20" s="11">
        <v>28</v>
      </c>
      <c r="B20">
        <v>9.1430000000000007</v>
      </c>
      <c r="D20" s="13">
        <f t="shared" si="0"/>
        <v>24.444930547960187</v>
      </c>
      <c r="E20" s="13">
        <f t="shared" si="1"/>
        <v>75.555069452039817</v>
      </c>
    </row>
    <row r="21" spans="1:5">
      <c r="A21" s="11">
        <v>50</v>
      </c>
      <c r="B21">
        <v>9.3960000000000008</v>
      </c>
      <c r="D21" s="13">
        <f t="shared" si="0"/>
        <v>23.786717752234992</v>
      </c>
      <c r="E21" s="13">
        <f t="shared" si="1"/>
        <v>76.213282247765008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180913</vt:lpstr>
      <vt:lpstr>221013</vt:lpstr>
      <vt:lpstr>OA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2013-11-25T08:26:07Z</cp:lastPrinted>
  <dcterms:created xsi:type="dcterms:W3CDTF">2013-09-18T07:25:00Z</dcterms:created>
  <dcterms:modified xsi:type="dcterms:W3CDTF">2013-11-25T14:02:39Z</dcterms:modified>
</cp:coreProperties>
</file>